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eegovg01-my.sharepoint.com/personal/alar_pihl_fin_ee/Documents/Dokumendid/Tallinna Vangla/Võru 12/"/>
    </mc:Choice>
  </mc:AlternateContent>
  <xr:revisionPtr revIDLastSave="0" documentId="8_{5E059485-1E02-42D6-8653-D853F354562A}" xr6:coauthVersionLast="47" xr6:coauthVersionMax="47" xr10:uidLastSave="{00000000-0000-0000-0000-000000000000}"/>
  <bookViews>
    <workbookView xWindow="-110" yWindow="-110" windowWidth="19420" windowHeight="11500" xr2:uid="{E9D054A2-7359-47A4-A81D-35CBD57F32A8}"/>
  </bookViews>
  <sheets>
    <sheet name="Lisa 6.1 Lisa 1 Parendustööd" sheetId="18" r:id="rId1"/>
    <sheet name="Lisa 6.1 Lisa 2 Sisustus" sheetId="19"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Aadress">#REF!</definedName>
    <definedName name="aadress_asukoha_analüüs">#REF!</definedName>
    <definedName name="aadress_asukohahinnang">#REF!</definedName>
    <definedName name="aeg">OFFSET('[1]Graafiku jaoks'!$B$1,0,'[1]Graafiku jaoks'!$D$17,1,'[1]Graafiku jaoks'!$D$20)</definedName>
    <definedName name="alge">OFFSET('[1]Graafiku jaoks'!$B$3,0,'[1]Graafiku jaoks'!$D$17,1,'[1]Graafiku jaoks'!$D$20)</definedName>
    <definedName name="ALL">#REF!</definedName>
    <definedName name="andmed" localSheetId="0">[2]hinnad!$F$3:$BQ$32</definedName>
    <definedName name="andmed">[3]hinnad!$F$3:$BQ$32</definedName>
    <definedName name="andmed_kogemus" localSheetId="0">[2]arendaja_haldaja_kogemus!$B$2:$P$16</definedName>
    <definedName name="andmed_kogemus">[3]arendaja_haldaja_kogemus!$B$2:$P$16</definedName>
    <definedName name="andmed_ruumide_sobivus" localSheetId="0">[2]üürniku_hinnangud!$F$2:$L$31</definedName>
    <definedName name="andmed_ruumide_sobivus">[3]üürniku_hinnangud!$F$2:$L$31</definedName>
    <definedName name="brutopind" localSheetId="0">#REF!</definedName>
    <definedName name="brutopind">[4]eelarve!$F$9</definedName>
    <definedName name="disk.määr" localSheetId="0">[2]algandmed!$B$1</definedName>
    <definedName name="disk.määr">[3]algandmed!$B$1</definedName>
    <definedName name="eelarve_kokku" localSheetId="0">#REF!</definedName>
    <definedName name="eelarve_kokku">[4]eelarve!$F$7</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[5]platsikulud!$C$2</definedName>
    <definedName name="hinnang_asukoha_analüüs">#REF!</definedName>
    <definedName name="IPE">#REF!</definedName>
    <definedName name="karkass">#REF!</definedName>
    <definedName name="karkassilisa">#REF!</definedName>
    <definedName name="katus">#REF!</definedName>
    <definedName name="kehtiv_IRR">[6]MUDEL!$BA$1</definedName>
    <definedName name="kestvus">[5]platsikulud!$C$3</definedName>
    <definedName name="kestvus2">[5]platsikulud!$G$7</definedName>
    <definedName name="kipsilisa">#REF!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[7]Koostamine!$C$2</definedName>
    <definedName name="LISA">#REF!</definedName>
    <definedName name="lisakatuslagi">#REF!</definedName>
    <definedName name="ltasu">#REF!</definedName>
    <definedName name="Maksumus">[8]Absoluutaadr1!#REF!</definedName>
    <definedName name="maksuvaba">#REF!</definedName>
    <definedName name="max.parkimiskoha_maksumus" localSheetId="0">[2]algandmed!$B$2</definedName>
    <definedName name="max.parkimiskoha_maksumus">[3]algandmed!$B$2</definedName>
    <definedName name="mullatööd">#REF!</definedName>
    <definedName name="nelikanttoru">#REF!</definedName>
    <definedName name="nelikanttoru150">#REF!</definedName>
    <definedName name="nelikanttoru30">#REF!</definedName>
    <definedName name="Number">[7]Koostamine!$G$1</definedName>
    <definedName name="objekt" localSheetId="0">[2]hinnad!$E$3:$E$32</definedName>
    <definedName name="objekt">[3]hinnad!$E$3:$E$32</definedName>
    <definedName name="objekt_ruumide_sobivus" localSheetId="0">[2]üürniku_hinnangud!$E$2:$E$31</definedName>
    <definedName name="objekt_ruumide_sobivus">[3]üürniku_hinnangud!$E$2:$E$31</definedName>
    <definedName name="objekti_aadress" localSheetId="0">#REF!</definedName>
    <definedName name="objekti_aadress">[4]eelarve!$F$6</definedName>
    <definedName name="pakkujad_kogemus" localSheetId="0">[2]arendaja_haldaja_kogemus!$A$2:$A$16</definedName>
    <definedName name="pakkujad_kogemus">[3]arendaja_haldaja_kogemus!$A$2:$A$16</definedName>
    <definedName name="paneelsein">#REF!</definedName>
    <definedName name="paneelsein3">'[9]muld,vund'!#REF!</definedName>
    <definedName name="pealkirjad" localSheetId="0">[2]hinnad!$F$2:$BQ$2</definedName>
    <definedName name="pealkirjad">[3]hinnad!$F$2:$BQ$2</definedName>
    <definedName name="pealkirjad_kogemus" localSheetId="0">[2]arendaja_haldaja_kogemus!$B$1:$P$1</definedName>
    <definedName name="pealkirjad_kogemus">[3]arendaja_haldaja_kogemus!$B$1:$P$1</definedName>
    <definedName name="pealkirjad_ruumide_sobivus" localSheetId="0">[2]üürniku_hinnangud!$F$1:$L$1</definedName>
    <definedName name="pealkirjad_ruumide_sobivus">[3]üürniku_hinnangud!$F$1:$L$1</definedName>
    <definedName name="Perioo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[10]algne_eelarve_prognoosiga!#REF!</definedName>
    <definedName name="prognoosi_periood" localSheetId="0">#REF!</definedName>
    <definedName name="prognoosi_periood">#REF!</definedName>
    <definedName name="projekti_nimi" localSheetId="0">#REF!</definedName>
    <definedName name="projekti_nimi">[4]eelarve!$F$4</definedName>
    <definedName name="projekti_nr" localSheetId="0">#REF!</definedName>
    <definedName name="projekti_nr">[4]eelarve!$F$5</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[4]eelarve!$F$8</definedName>
    <definedName name="Tabel">#REF!</definedName>
    <definedName name="tala">#REF!</definedName>
    <definedName name="TASU">#REF!</definedName>
    <definedName name="teg">OFFSET('[1]Graafiku jaoks'!$B$2,0,'[1]Graafiku jaoks'!$D$17,1,'[1]Graafiku jaoks'!$D$20)</definedName>
    <definedName name="Tehnoloog">[7]Koostamine!$D$3</definedName>
    <definedName name="Tellija">[7]Koostamine!$G$2</definedName>
    <definedName name="tellisseinad">#REF!</definedName>
    <definedName name="terastalad">#REF!</definedName>
    <definedName name="Toode">[7]Koostamine!$G$3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0" i="18" l="1"/>
  <c r="F7" i="19"/>
  <c r="E79" i="18"/>
  <c r="F8" i="19"/>
  <c r="H8" i="19"/>
  <c r="G8" i="19"/>
  <c r="E8" i="19"/>
  <c r="F9" i="19" l="1"/>
  <c r="F10" i="19" s="1"/>
  <c r="E9" i="19"/>
  <c r="E10" i="19" s="1"/>
  <c r="E85" i="18" l="1"/>
  <c r="E84" i="18"/>
  <c r="E78" i="18"/>
  <c r="E67" i="18"/>
  <c r="E58" i="18"/>
  <c r="E50" i="18"/>
  <c r="E45" i="18"/>
  <c r="E40" i="18"/>
  <c r="E30" i="18" s="1"/>
  <c r="E26" i="18" s="1"/>
  <c r="E31" i="18"/>
  <c r="E27" i="18"/>
  <c r="E24" i="18"/>
  <c r="E19" i="18"/>
  <c r="E10" i="18"/>
  <c r="E7" i="18" s="1"/>
  <c r="E8" i="18"/>
  <c r="E92" i="18" l="1"/>
  <c r="D24" i="18"/>
  <c r="D85" i="18"/>
  <c r="E93" i="18" l="1"/>
  <c r="E96" i="18" s="1"/>
  <c r="E99" i="18" s="1"/>
  <c r="E101" i="18" s="1"/>
  <c r="D19" i="18"/>
  <c r="D31" i="18"/>
  <c r="D40" i="18"/>
  <c r="D45" i="18"/>
  <c r="D50" i="18"/>
  <c r="D58" i="18"/>
  <c r="D67" i="18"/>
  <c r="E102" i="18" l="1"/>
  <c r="D84" i="18"/>
  <c r="D79" i="18" l="1"/>
  <c r="D78" i="18" s="1"/>
  <c r="D30" i="18"/>
  <c r="D27" i="18"/>
  <c r="D8" i="18"/>
  <c r="D10" i="18"/>
  <c r="D26" i="18" l="1"/>
  <c r="D7" i="18"/>
  <c r="D90" i="18" l="1"/>
  <c r="D92" i="18" s="1"/>
  <c r="D93" i="18" s="1"/>
  <c r="D96" i="18" s="1"/>
  <c r="D99" i="18" s="1"/>
  <c r="D101" i="18" s="1"/>
  <c r="D102"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2CC44CDB-B974-48D0-820B-72E0C9751ED7}">
      <text>
        <r>
          <rPr>
            <sz val="9"/>
            <color indexed="81"/>
            <rFont val="Tahoma"/>
            <family val="2"/>
            <charset val="186"/>
          </rPr>
          <t>Projektimeeskonnaga seotud palga- ja tegevuskulud.</t>
        </r>
      </text>
    </comment>
    <comment ref="D30" authorId="0" shapeId="0" xr:uid="{051A4E99-E966-4DFF-BBC5-F647ECCE5A20}">
      <text>
        <r>
          <rPr>
            <b/>
            <sz val="9"/>
            <color indexed="81"/>
            <rFont val="Tahoma"/>
            <family val="2"/>
            <charset val="186"/>
          </rPr>
          <t>EVS 885 Ehituskulude liigitamine</t>
        </r>
      </text>
    </comment>
    <comment ref="E30" authorId="0" shapeId="0" xr:uid="{4FD0E324-2501-4C85-A2A8-D11102EC8D62}">
      <text>
        <r>
          <rPr>
            <b/>
            <sz val="9"/>
            <color indexed="81"/>
            <rFont val="Tahoma"/>
            <family val="2"/>
            <charset val="186"/>
          </rPr>
          <t>EVS 885 Ehituskulude liigitamine</t>
        </r>
      </text>
    </comment>
    <comment ref="B90" authorId="0" shapeId="0" xr:uid="{9946A53B-4932-4B44-B1BD-3307EEE0EC71}">
      <text>
        <r>
          <rPr>
            <sz val="8"/>
            <color indexed="81"/>
            <rFont val="Tahoma"/>
            <family val="2"/>
            <charset val="186"/>
          </rPr>
          <t>Sisaldab arendustegevuse, ehituse ning sisustuse kulusid koos projektijuhtimise otsesed kulu ja reserviga.</t>
        </r>
      </text>
    </comment>
    <comment ref="C92" authorId="0" shapeId="0" xr:uid="{DC06B3BE-5453-4432-8B75-D0DC16717958}">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98" authorId="0" shapeId="0" xr:uid="{C8E67EEA-00F9-42DC-BE74-DD4EE7FBB960}">
      <text>
        <r>
          <rPr>
            <sz val="8"/>
            <color indexed="81"/>
            <rFont val="Tahoma"/>
            <family val="2"/>
            <charset val="186"/>
          </rPr>
          <t>Tasu kapitali kasutamise eest enne objekti üleandmist kliendile, mida arvutatakse üürimääruse punktis 2.1. kirjeldatud omakapitali ja võõrkapitali kaalutud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<sst xmlns="http://schemas.openxmlformats.org/spreadsheetml/2006/main" count="279" uniqueCount="170">
  <si>
    <t>Lisa nr 1</t>
  </si>
  <si>
    <t>Tööde loetelu ja eeldatav maksumus - Võru tn 12, Põlva</t>
  </si>
  <si>
    <t>Jrk
nr</t>
  </si>
  <si>
    <t>Töö nimetus</t>
  </si>
  <si>
    <t>Eeldatav maksumus, EUR, km-ta</t>
  </si>
  <si>
    <t>ARENDUSTEGEVUS</t>
  </si>
  <si>
    <t>Kinnisvara omandamise ja väärtustamise kulud</t>
  </si>
  <si>
    <t>1.1.</t>
  </si>
  <si>
    <t>x</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</si>
  <si>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</si>
  <si>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</si>
  <si>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</si>
  <si>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</si>
  <si>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</si>
  <si>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</si>
  <si>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</si>
  <si>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</si>
  <si>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</si>
  <si>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</si>
  <si>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</si>
  <si>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</si>
  <si>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</si>
  <si>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</si>
  <si>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</si>
  <si>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</si>
  <si>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</si>
  <si>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</si>
  <si>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</si>
  <si>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Elektriliitumine</t>
  </si>
  <si>
    <t>3.2.</t>
  </si>
  <si>
    <t>Vee liitumine</t>
  </si>
  <si>
    <t>3.3.</t>
  </si>
  <si>
    <t>Kütte liitumine</t>
  </si>
  <si>
    <t>3.4.</t>
  </si>
  <si>
    <t>Projektijuhtimise otsesed kulud</t>
  </si>
  <si>
    <t>4.1.</t>
  </si>
  <si>
    <t>Projektmeeskonna ehitusaegne kulu</t>
  </si>
  <si>
    <t>EHITAMINE</t>
  </si>
  <si>
    <t>Projekteerimine ja uuringud</t>
  </si>
  <si>
    <t>5.1.</t>
  </si>
  <si>
    <t>Tööprojekti koostamine</t>
  </si>
  <si>
    <t>5.2.</t>
  </si>
  <si>
    <t>Ehituslepingud</t>
  </si>
  <si>
    <t>6.1.</t>
  </si>
  <si>
    <t>Välisrajatised</t>
  </si>
  <si>
    <t>6.1.1.</t>
  </si>
  <si>
    <t xml:space="preserve">Ettevalmistus ja lammutus </t>
  </si>
  <si>
    <t>6.1.2.</t>
  </si>
  <si>
    <t>Hoonealune süvend</t>
  </si>
  <si>
    <t>6.1.3.</t>
  </si>
  <si>
    <t xml:space="preserve">Hoonevälised ehitised </t>
  </si>
  <si>
    <t>6.1.4.</t>
  </si>
  <si>
    <t xml:space="preserve">Välisvõrgud </t>
  </si>
  <si>
    <t>6.1.5.</t>
  </si>
  <si>
    <t xml:space="preserve">Kaeved maa-alal </t>
  </si>
  <si>
    <t>6.1.6.</t>
  </si>
  <si>
    <t xml:space="preserve">Maa-ala pinnakatted </t>
  </si>
  <si>
    <t>6.1.7.</t>
  </si>
  <si>
    <t>Väikeehitised maa-alal</t>
  </si>
  <si>
    <t>6.1.8.</t>
  </si>
  <si>
    <t>6.2.</t>
  </si>
  <si>
    <t>Alused ja vundamendid</t>
  </si>
  <si>
    <t>6.2.1.</t>
  </si>
  <si>
    <t xml:space="preserve">Rostvärgid ja taldmikud </t>
  </si>
  <si>
    <t>6.2.2.</t>
  </si>
  <si>
    <t xml:space="preserve">Aluspõrandad </t>
  </si>
  <si>
    <t>6.2.3.</t>
  </si>
  <si>
    <t>Vaiad ja tugevdustarindid</t>
  </si>
  <si>
    <t>6.2.4.</t>
  </si>
  <si>
    <t>6.3.</t>
  </si>
  <si>
    <t>Kandetarindid</t>
  </si>
  <si>
    <t>6.3.1.</t>
  </si>
  <si>
    <t xml:space="preserve">Kandvad ja välisseinad </t>
  </si>
  <si>
    <t>6.3.2.</t>
  </si>
  <si>
    <t xml:space="preserve">Vahe- ja katuslaed </t>
  </si>
  <si>
    <t>6.3.3.</t>
  </si>
  <si>
    <t xml:space="preserve">Trepielemendid </t>
  </si>
  <si>
    <t>6.3.4.</t>
  </si>
  <si>
    <t>6.4.</t>
  </si>
  <si>
    <t>Fassaadielemendid ja katused</t>
  </si>
  <si>
    <t>6.4.1.</t>
  </si>
  <si>
    <t>Klaasfassaadid, vitriinid ja eriaknad</t>
  </si>
  <si>
    <t>6.4.2.</t>
  </si>
  <si>
    <t xml:space="preserve">Aknad </t>
  </si>
  <si>
    <t>6.4.3.</t>
  </si>
  <si>
    <t xml:space="preserve">Välisuksed ja väravad </t>
  </si>
  <si>
    <t>6.4.4.</t>
  </si>
  <si>
    <t>Rõdud ja terrassid</t>
  </si>
  <si>
    <t>6.4.5.</t>
  </si>
  <si>
    <t xml:space="preserve">Piirded ja käiguteed </t>
  </si>
  <si>
    <t>6.4.6.</t>
  </si>
  <si>
    <t xml:space="preserve">Katusetarindid </t>
  </si>
  <si>
    <t>6.4.7.</t>
  </si>
  <si>
    <t>6.5.</t>
  </si>
  <si>
    <t>Ruumitarindid ja pinnakatted</t>
  </si>
  <si>
    <t>6.5.1.</t>
  </si>
  <si>
    <t>Vaheseinad</t>
  </si>
  <si>
    <t>6.5.2.</t>
  </si>
  <si>
    <t xml:space="preserve">Siseuksed </t>
  </si>
  <si>
    <t>6.5.3.</t>
  </si>
  <si>
    <t xml:space="preserve">Siseseinte pinnakatted </t>
  </si>
  <si>
    <t>6.5.4.</t>
  </si>
  <si>
    <t xml:space="preserve">Lagede pinnakatted </t>
  </si>
  <si>
    <t>6.5.5.</t>
  </si>
  <si>
    <t>Treppide pinnakatted</t>
  </si>
  <si>
    <t>6.5.6.</t>
  </si>
  <si>
    <t xml:space="preserve">Põrandad ja põrandakatted </t>
  </si>
  <si>
    <t>6.5.7.</t>
  </si>
  <si>
    <t>Eriruumide pinnakatted</t>
  </si>
  <si>
    <t>6.5.8.</t>
  </si>
  <si>
    <t>6.6.</t>
  </si>
  <si>
    <t>Tehnosüsteemid</t>
  </si>
  <si>
    <t>6.6.1.</t>
  </si>
  <si>
    <t>Tõste- ja teisaldusseadmed</t>
  </si>
  <si>
    <t>6.6.2.</t>
  </si>
  <si>
    <t>Bioreaktor</t>
  </si>
  <si>
    <t>6.6.3.</t>
  </si>
  <si>
    <t>Erisüsteemid</t>
  </si>
  <si>
    <t>6.6.4.</t>
  </si>
  <si>
    <t xml:space="preserve">Veevarustus, kanalisatsioon, sanseadmed </t>
  </si>
  <si>
    <t>6.6.5.</t>
  </si>
  <si>
    <t xml:space="preserve">Küte, ventilatsioon ja jahutus </t>
  </si>
  <si>
    <t>6.6.6.</t>
  </si>
  <si>
    <t>Tuletõrjevarustus</t>
  </si>
  <si>
    <t>6.6.7.</t>
  </si>
  <si>
    <t xml:space="preserve">Tugevvoolupaigaldis </t>
  </si>
  <si>
    <t>6.6.8.</t>
  </si>
  <si>
    <t xml:space="preserve">Nõrkvoolupaigaldis ja automaatika </t>
  </si>
  <si>
    <t>6.6.9.</t>
  </si>
  <si>
    <t>6.7.</t>
  </si>
  <si>
    <t>Ehitusplatsi korraldus- ja üldkulud</t>
  </si>
  <si>
    <t>SISUSTAMINE</t>
  </si>
  <si>
    <t>Sisustus ja kunstiteosed</t>
  </si>
  <si>
    <t>7.1.</t>
  </si>
  <si>
    <t>Tavasisustus</t>
  </si>
  <si>
    <t>7.2.</t>
  </si>
  <si>
    <t>Erisisustus</t>
  </si>
  <si>
    <t>7.3.</t>
  </si>
  <si>
    <t>Kunst</t>
  </si>
  <si>
    <t>7.4.</t>
  </si>
  <si>
    <t>RESERV</t>
  </si>
  <si>
    <t>Reserv</t>
  </si>
  <si>
    <t>8.1.</t>
  </si>
  <si>
    <t>Projekteerimise lepingu reserv</t>
  </si>
  <si>
    <t>8.2.</t>
  </si>
  <si>
    <t>Ehituslepingu reserv</t>
  </si>
  <si>
    <t>8.3.</t>
  </si>
  <si>
    <t xml:space="preserve">  ….... Lepingu reserv</t>
  </si>
  <si>
    <t>8.4.</t>
  </si>
  <si>
    <t>Lepingutega sidumata reserv</t>
  </si>
  <si>
    <t>EELDATAV MAKSUMUS KOKKU KAUDSETE KULUDETA, KM-TA</t>
  </si>
  <si>
    <t>EHITUSTÖÖDE AEGNE INTRESSIKULU, KM-TA</t>
  </si>
  <si>
    <t>EELDATAV MAKSUMUS KOKKU, KM-GA</t>
  </si>
  <si>
    <t>Üürilepingu nr KPJ-4/2025-43  lisale nr 6.1</t>
  </si>
  <si>
    <t>EELDATAV MAKSUMUS KOKKU KAUDSETE KULUDEGA, KM-TA</t>
  </si>
  <si>
    <t>EELDATAV MAKSUMUS KAUDSETE KULUDE JA SISSEVOOLUGA, KM-TA</t>
  </si>
  <si>
    <t>EELDATAV MAKSUMUS KAUDSETE KULUDE,  SISSEVOOLU JA INTRESSIKULUGA, KM-TA</t>
  </si>
  <si>
    <t>SISSEVOOL (Remondikomponendist), KM-TA</t>
  </si>
  <si>
    <t>PROJEKTIJUHTIMISE KAUDNE KULU 2,5%</t>
  </si>
  <si>
    <t>Tegelik maksumus, EUR, km-ta</t>
  </si>
  <si>
    <t>KÄIBEMAKS 24%</t>
  </si>
  <si>
    <t>Lisa nr 2</t>
  </si>
  <si>
    <t xml:space="preserve">Sisustuse nimekiri ja eeldatav maksumus </t>
  </si>
  <si>
    <t>Nimetus</t>
  </si>
  <si>
    <t>Kogus, tk</t>
  </si>
  <si>
    <t>Hind, 
EUR, km-ta</t>
  </si>
  <si>
    <t>Rulood</t>
  </si>
  <si>
    <t>Eeldatav maksumus kokku, km-ta:</t>
  </si>
  <si>
    <t>Eeldatav maksumus kokku, km-ga:</t>
  </si>
  <si>
    <t>Käibemaks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</si>
</sst>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22"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b/>
      <sz val="9"/>
      <color indexed="81"/>
      <name val="Tahoma"/>
      <family val="2"/>
      <charset val="186"/>
    </font>
    <font>
      <sz val="9"/>
      <color indexed="81"/>
      <name val="Tahoma"/>
      <family val="2"/>
      <charset val="186"/>
    </font>
    <font>
      <b/>
      <sz val="13"/>
      <color rgb="FF000000"/>
      <name val="Calibri"/>
      <family val="2"/>
      <charset val="186"/>
      <scheme val="minor"/>
    </font>
    <font>
      <sz val="11"/>
      <name val="Calibri"/>
      <family val="2"/>
      <charset val="186"/>
      <scheme val="minor"/>
    </font>
    <font>
      <sz val="11"/>
      <color theme="1"/>
      <name val="Calibri"/>
      <family val="2"/>
      <scheme val="minor"/>
    </font>
    <font>
      <b/>
      <sz val="11"/>
      <color rgb="FF000000"/>
      <name val="Calibri"/>
      <family val="2"/>
    </font>
    <font>
      <b/>
      <sz val="11"/>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37">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15">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cellStyleXfs>
  <cellXfs count="105">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0" fontId="12" fillId="0" borderId="0" xfId="10" applyFont="1"/>
    <xf numFmtId="4" fontId="12" fillId="0" borderId="0" xfId="10" applyNumberFormat="1" applyFont="1" applyAlignment="1">
      <alignment horizontal="right"/>
    </xf>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1" xfId="10" applyFont="1" applyBorder="1" applyAlignment="1">
      <alignment vertical="center" wrapText="1"/>
    </xf>
    <xf numFmtId="0" fontId="13" fillId="2" borderId="2" xfId="10" applyFont="1" applyFill="1" applyBorder="1" applyAlignment="1">
      <alignment vertical="center" wrapText="1"/>
    </xf>
    <xf numFmtId="0" fontId="10" fillId="0" borderId="2"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 fillId="0" borderId="0" xfId="10" applyFont="1" applyAlignment="1">
      <alignment horizontal="right"/>
    </xf>
    <xf numFmtId="0" fontId="11" fillId="0" borderId="0" xfId="10" applyFont="1"/>
    <xf numFmtId="0" fontId="2" fillId="0" borderId="0" xfId="10" applyFont="1"/>
    <xf numFmtId="0" fontId="13" fillId="0" borderId="2" xfId="10" applyFont="1" applyBorder="1" applyAlignment="1">
      <alignment vertical="center" wrapText="1"/>
    </xf>
    <xf numFmtId="3" fontId="1" fillId="0" borderId="0" xfId="10" applyNumberFormat="1" applyFont="1"/>
    <xf numFmtId="16" fontId="13" fillId="2" borderId="2" xfId="10" applyNumberFormat="1" applyFont="1" applyFill="1" applyBorder="1" applyAlignment="1">
      <alignment vertical="center" wrapText="1"/>
    </xf>
    <xf numFmtId="0" fontId="13" fillId="0" borderId="19" xfId="10" applyFont="1" applyBorder="1" applyAlignment="1">
      <alignment vertical="center" wrapText="1"/>
    </xf>
    <xf numFmtId="2" fontId="13" fillId="2" borderId="6" xfId="10" applyNumberFormat="1" applyFont="1" applyFill="1" applyBorder="1" applyAlignment="1">
      <alignment vertical="center" wrapText="1"/>
    </xf>
    <xf numFmtId="2" fontId="10" fillId="0" borderId="6" xfId="10" applyNumberFormat="1" applyFont="1" applyBorder="1" applyAlignment="1">
      <alignment vertical="center" wrapText="1"/>
    </xf>
    <xf numFmtId="0" fontId="13" fillId="2" borderId="6" xfId="10" applyFont="1" applyFill="1" applyBorder="1" applyAlignment="1">
      <alignment vertical="center" wrapText="1"/>
    </xf>
    <xf numFmtId="0" fontId="10" fillId="4" borderId="6" xfId="6" applyFont="1" applyFill="1" applyBorder="1" applyAlignment="1">
      <alignment wrapText="1"/>
    </xf>
    <xf numFmtId="0" fontId="10" fillId="4" borderId="6" xfId="0" applyFont="1" applyFill="1" applyBorder="1" applyAlignment="1">
      <alignment wrapText="1"/>
    </xf>
    <xf numFmtId="0" fontId="13" fillId="2" borderId="6" xfId="6" applyFont="1" applyFill="1" applyBorder="1" applyAlignment="1">
      <alignment wrapText="1"/>
    </xf>
    <xf numFmtId="0" fontId="13" fillId="2" borderId="6" xfId="0" applyFont="1" applyFill="1" applyBorder="1" applyAlignment="1">
      <alignment wrapText="1"/>
    </xf>
    <xf numFmtId="0" fontId="10" fillId="0" borderId="6" xfId="6" applyFont="1" applyBorder="1" applyAlignment="1">
      <alignment wrapText="1"/>
    </xf>
    <xf numFmtId="0" fontId="13" fillId="0" borderId="6" xfId="6" applyFont="1" applyBorder="1" applyAlignment="1">
      <alignment wrapText="1"/>
    </xf>
    <xf numFmtId="0" fontId="10" fillId="3" borderId="10" xfId="10" applyFont="1" applyFill="1" applyBorder="1" applyAlignment="1">
      <alignment vertical="center" wrapText="1"/>
    </xf>
    <xf numFmtId="0" fontId="10" fillId="3" borderId="18" xfId="10" applyFont="1" applyFill="1" applyBorder="1" applyAlignment="1">
      <alignment vertical="center" wrapText="1"/>
    </xf>
    <xf numFmtId="0" fontId="10" fillId="3" borderId="2" xfId="10" applyFont="1" applyFill="1" applyBorder="1" applyAlignment="1">
      <alignment vertical="center" wrapText="1"/>
    </xf>
    <xf numFmtId="0" fontId="10" fillId="3" borderId="1" xfId="10" applyFont="1" applyFill="1" applyBorder="1" applyAlignment="1">
      <alignment vertical="center" wrapText="1"/>
    </xf>
    <xf numFmtId="4" fontId="13" fillId="0" borderId="9" xfId="10" applyNumberFormat="1" applyFont="1" applyBorder="1" applyAlignment="1">
      <alignment horizontal="center" vertical="center" wrapText="1"/>
    </xf>
    <xf numFmtId="3" fontId="10" fillId="0" borderId="7" xfId="10" applyNumberFormat="1" applyFont="1" applyBorder="1" applyAlignment="1">
      <alignment vertical="center" wrapText="1"/>
    </xf>
    <xf numFmtId="0" fontId="2" fillId="2" borderId="0" xfId="10" applyFont="1" applyFill="1"/>
    <xf numFmtId="3" fontId="17" fillId="3" borderId="5" xfId="10" applyNumberFormat="1" applyFont="1" applyFill="1" applyBorder="1" applyAlignment="1">
      <alignment vertical="center" wrapText="1"/>
    </xf>
    <xf numFmtId="0" fontId="10" fillId="3" borderId="19" xfId="10" applyFont="1" applyFill="1" applyBorder="1" applyAlignment="1">
      <alignment vertical="center" wrapText="1"/>
    </xf>
    <xf numFmtId="0" fontId="18" fillId="3" borderId="6" xfId="10" applyFont="1" applyFill="1" applyBorder="1" applyAlignment="1">
      <alignment vertical="center" wrapText="1"/>
    </xf>
    <xf numFmtId="0" fontId="10" fillId="3" borderId="20" xfId="10" applyFont="1" applyFill="1" applyBorder="1" applyAlignment="1">
      <alignment vertical="center" wrapText="1"/>
    </xf>
    <xf numFmtId="4" fontId="13" fillId="3" borderId="7" xfId="10" applyNumberFormat="1" applyFont="1" applyFill="1" applyBorder="1" applyAlignment="1">
      <alignment vertical="center" wrapText="1"/>
    </xf>
    <xf numFmtId="4" fontId="13" fillId="2" borderId="7" xfId="10" applyNumberFormat="1" applyFont="1" applyFill="1" applyBorder="1" applyAlignment="1">
      <alignment vertical="center" wrapText="1"/>
    </xf>
    <xf numFmtId="4" fontId="10" fillId="0" borderId="7" xfId="10" applyNumberFormat="1" applyFont="1" applyBorder="1" applyAlignment="1">
      <alignment vertical="center" wrapText="1"/>
    </xf>
    <xf numFmtId="4" fontId="13" fillId="0" borderId="7" xfId="10" applyNumberFormat="1" applyFont="1" applyBorder="1" applyAlignment="1">
      <alignment vertical="center" wrapText="1"/>
    </xf>
    <xf numFmtId="4" fontId="10" fillId="3" borderId="9" xfId="10" applyNumberFormat="1" applyFont="1" applyFill="1" applyBorder="1" applyAlignment="1">
      <alignment vertical="center" wrapText="1"/>
    </xf>
    <xf numFmtId="4" fontId="17" fillId="3" borderId="5" xfId="10" applyNumberFormat="1" applyFont="1" applyFill="1" applyBorder="1" applyAlignment="1">
      <alignment vertical="center" wrapText="1"/>
    </xf>
    <xf numFmtId="4" fontId="0" fillId="3" borderId="4" xfId="0" applyNumberFormat="1" applyFill="1" applyBorder="1"/>
    <xf numFmtId="4" fontId="10" fillId="3" borderId="17" xfId="10" applyNumberFormat="1" applyFont="1" applyFill="1" applyBorder="1" applyAlignment="1">
      <alignment vertical="center" wrapText="1"/>
    </xf>
    <xf numFmtId="4" fontId="10" fillId="3" borderId="5" xfId="10" applyNumberFormat="1" applyFont="1" applyFill="1" applyBorder="1" applyAlignment="1">
      <alignment vertical="center" wrapText="1"/>
    </xf>
    <xf numFmtId="0" fontId="1" fillId="0" borderId="5" xfId="10" applyFont="1" applyBorder="1"/>
    <xf numFmtId="3" fontId="13" fillId="3" borderId="7" xfId="10" applyNumberFormat="1" applyFont="1" applyFill="1" applyBorder="1" applyAlignment="1">
      <alignment vertical="center" wrapText="1"/>
    </xf>
    <xf numFmtId="3" fontId="13" fillId="2" borderId="7" xfId="10" applyNumberFormat="1" applyFont="1" applyFill="1" applyBorder="1" applyAlignment="1">
      <alignment vertical="center" wrapText="1"/>
    </xf>
    <xf numFmtId="3" fontId="13" fillId="0" borderId="7" xfId="10" applyNumberFormat="1" applyFont="1" applyBorder="1" applyAlignment="1">
      <alignment vertical="center" wrapText="1"/>
    </xf>
    <xf numFmtId="3" fontId="10" fillId="3" borderId="9" xfId="10" applyNumberFormat="1" applyFont="1" applyFill="1" applyBorder="1" applyAlignment="1">
      <alignment vertical="center" wrapText="1"/>
    </xf>
    <xf numFmtId="3" fontId="0" fillId="3" borderId="4" xfId="0" applyNumberFormat="1" applyFill="1" applyBorder="1"/>
    <xf numFmtId="3" fontId="10" fillId="3" borderId="17" xfId="10" applyNumberFormat="1" applyFont="1" applyFill="1" applyBorder="1" applyAlignment="1">
      <alignment vertical="center" wrapText="1"/>
    </xf>
    <xf numFmtId="3" fontId="10" fillId="3" borderId="5" xfId="10" applyNumberFormat="1" applyFont="1" applyFill="1" applyBorder="1" applyAlignment="1">
      <alignment vertical="center" wrapText="1"/>
    </xf>
    <xf numFmtId="0" fontId="19" fillId="0" borderId="0" xfId="0" applyFont="1"/>
    <xf numFmtId="3" fontId="19" fillId="0" borderId="0" xfId="0" applyNumberFormat="1" applyFont="1"/>
    <xf numFmtId="0" fontId="20" fillId="0" borderId="0" xfId="11" applyFont="1" applyAlignment="1">
      <alignment horizontal="right"/>
    </xf>
    <xf numFmtId="0" fontId="19" fillId="0" borderId="0" xfId="0" applyFont="1" applyAlignment="1">
      <alignment horizontal="left"/>
    </xf>
    <xf numFmtId="4" fontId="9" fillId="0" borderId="0" xfId="11" applyNumberFormat="1" applyAlignment="1">
      <alignment horizontal="right"/>
    </xf>
    <xf numFmtId="3" fontId="9" fillId="0" borderId="0" xfId="11" applyNumberFormat="1" applyAlignment="1">
      <alignment horizontal="right"/>
    </xf>
    <xf numFmtId="0" fontId="2" fillId="0" borderId="3" xfId="0" applyFont="1" applyBorder="1" applyAlignment="1">
      <alignment horizontal="center"/>
    </xf>
    <xf numFmtId="0" fontId="21" fillId="0" borderId="21" xfId="0" applyFont="1" applyBorder="1" applyAlignment="1">
      <alignment horizontal="center"/>
    </xf>
    <xf numFmtId="0" fontId="21" fillId="0" borderId="8" xfId="0" applyFont="1" applyBorder="1" applyAlignment="1">
      <alignment horizontal="center" wrapText="1"/>
    </xf>
    <xf numFmtId="3" fontId="21" fillId="0" borderId="5" xfId="0" applyNumberFormat="1" applyFont="1" applyBorder="1" applyAlignment="1">
      <alignment horizontal="center" wrapText="1"/>
    </xf>
    <xf numFmtId="3" fontId="2" fillId="0" borderId="22" xfId="0" applyNumberFormat="1" applyFont="1" applyBorder="1" applyAlignment="1">
      <alignment horizontal="center"/>
    </xf>
    <xf numFmtId="3" fontId="2" fillId="0" borderId="4" xfId="0" applyNumberFormat="1" applyFont="1" applyBorder="1" applyAlignment="1">
      <alignment horizontal="center"/>
    </xf>
    <xf numFmtId="0" fontId="19" fillId="0" borderId="23" xfId="0" applyFont="1" applyBorder="1" applyAlignment="1">
      <alignment horizontal="left"/>
    </xf>
    <xf numFmtId="3" fontId="19" fillId="2" borderId="7" xfId="0" applyNumberFormat="1" applyFont="1" applyFill="1" applyBorder="1"/>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19" fillId="3" borderId="29" xfId="0" applyFont="1" applyFill="1" applyBorder="1"/>
    <xf numFmtId="3" fontId="2" fillId="3" borderId="9" xfId="0" applyNumberFormat="1" applyFont="1" applyFill="1" applyBorder="1"/>
    <xf numFmtId="3" fontId="19" fillId="3" borderId="3" xfId="0" applyNumberFormat="1" applyFont="1" applyFill="1" applyBorder="1"/>
    <xf numFmtId="3" fontId="19" fillId="3" borderId="4" xfId="0" applyNumberFormat="1" applyFont="1" applyFill="1" applyBorder="1"/>
    <xf numFmtId="0" fontId="21" fillId="2" borderId="32" xfId="0" applyFont="1" applyFill="1" applyBorder="1"/>
    <xf numFmtId="0" fontId="21" fillId="3" borderId="35" xfId="0" applyFont="1" applyFill="1" applyBorder="1"/>
    <xf numFmtId="3" fontId="2" fillId="3" borderId="36" xfId="0" applyNumberFormat="1" applyFont="1" applyFill="1" applyBorder="1"/>
    <xf numFmtId="0" fontId="11" fillId="0" borderId="0" xfId="0" applyFont="1" applyAlignment="1">
      <alignment horizontal="left"/>
    </xf>
    <xf numFmtId="0" fontId="21" fillId="0" borderId="24" xfId="0" applyFont="1" applyBorder="1" applyAlignment="1">
      <alignment horizontal="center"/>
    </xf>
    <xf numFmtId="0" fontId="21" fillId="0" borderId="25" xfId="0" applyFont="1" applyBorder="1" applyAlignment="1">
      <alignment horizontal="center" wrapText="1"/>
    </xf>
    <xf numFmtId="0" fontId="2" fillId="0" borderId="0" xfId="10" applyFont="1" applyAlignment="1">
      <alignment horizontal="center" vertical="center"/>
    </xf>
    <xf numFmtId="0" fontId="13" fillId="3" borderId="2" xfId="10" applyFont="1" applyFill="1" applyBorder="1" applyAlignment="1">
      <alignment horizontal="left" vertical="center" wrapText="1"/>
    </xf>
    <xf numFmtId="0" fontId="13" fillId="3" borderId="6" xfId="10" applyFont="1" applyFill="1" applyBorder="1" applyAlignment="1">
      <alignment horizontal="left" vertical="center" wrapText="1"/>
    </xf>
    <xf numFmtId="0" fontId="17" fillId="3" borderId="3" xfId="10" applyFont="1" applyFill="1" applyBorder="1" applyAlignment="1">
      <alignment horizontal="left" vertical="center" wrapText="1"/>
    </xf>
    <xf numFmtId="0" fontId="17" fillId="3" borderId="8" xfId="10" applyFont="1" applyFill="1" applyBorder="1" applyAlignment="1">
      <alignment horizontal="left" vertical="center" wrapText="1"/>
    </xf>
    <xf numFmtId="0" fontId="13" fillId="0" borderId="12" xfId="10" applyFont="1" applyBorder="1" applyAlignment="1">
      <alignment horizontal="center" vertical="center" wrapText="1"/>
    </xf>
    <xf numFmtId="0" fontId="13" fillId="0" borderId="13" xfId="10" applyFont="1" applyBorder="1" applyAlignment="1">
      <alignment horizontal="center" vertical="center" wrapText="1"/>
    </xf>
    <xf numFmtId="0" fontId="13" fillId="0" borderId="14" xfId="10" applyFont="1" applyBorder="1" applyAlignment="1">
      <alignment horizontal="center" vertical="center" wrapText="1"/>
    </xf>
    <xf numFmtId="0" fontId="17" fillId="0" borderId="11" xfId="10" applyFont="1" applyBorder="1" applyAlignment="1">
      <alignment horizontal="center" vertical="center" wrapText="1"/>
    </xf>
    <xf numFmtId="0" fontId="17" fillId="0" borderId="15" xfId="10" applyFont="1" applyBorder="1" applyAlignment="1">
      <alignment horizontal="center" vertical="center" wrapText="1"/>
    </xf>
    <xf numFmtId="0" fontId="17" fillId="0" borderId="16" xfId="10" applyFont="1" applyBorder="1" applyAlignment="1">
      <alignment horizontal="center" vertical="center" wrapText="1"/>
    </xf>
    <xf numFmtId="0" fontId="17" fillId="0" borderId="12" xfId="10" applyFont="1" applyBorder="1" applyAlignment="1">
      <alignment horizontal="center" vertical="center" wrapText="1"/>
    </xf>
    <xf numFmtId="0" fontId="17" fillId="0" borderId="13" xfId="10" applyFont="1" applyBorder="1" applyAlignment="1">
      <alignment horizontal="center" vertical="center" wrapText="1"/>
    </xf>
    <xf numFmtId="0" fontId="17" fillId="0" borderId="14" xfId="10" applyFont="1" applyBorder="1" applyAlignment="1">
      <alignment horizontal="center" vertical="center" wrapText="1"/>
    </xf>
    <xf numFmtId="0" fontId="21" fillId="0" borderId="0" xfId="0" applyFont="1" applyAlignment="1">
      <alignment horizontal="center"/>
    </xf>
    <xf numFmtId="0" fontId="21" fillId="3" borderId="10" xfId="0" applyFont="1" applyFill="1" applyBorder="1" applyAlignment="1">
      <alignment horizontal="center"/>
    </xf>
    <xf numFmtId="0" fontId="21" fillId="3" borderId="28" xfId="0" applyFont="1" applyFill="1" applyBorder="1" applyAlignment="1">
      <alignment horizontal="center"/>
    </xf>
    <xf numFmtId="0" fontId="19" fillId="2" borderId="30" xfId="0" applyFont="1" applyFill="1" applyBorder="1" applyAlignment="1">
      <alignment horizontal="center"/>
    </xf>
    <xf numFmtId="0" fontId="19" fillId="2" borderId="31" xfId="0" applyFont="1" applyFill="1" applyBorder="1" applyAlignment="1">
      <alignment horizontal="center"/>
    </xf>
    <xf numFmtId="0" fontId="21" fillId="3" borderId="33" xfId="0" applyFont="1" applyFill="1" applyBorder="1" applyAlignment="1">
      <alignment horizontal="center"/>
    </xf>
    <xf numFmtId="0" fontId="21" fillId="3" borderId="34" xfId="0" applyFont="1" applyFill="1" applyBorder="1" applyAlignment="1">
      <alignment horizontal="center"/>
    </xf>
  </cellXfs>
  <cellStyles count="15">
    <cellStyle name="Comma 2" xfId="4" xr:uid="{6440ACF4-7DDF-45E9-AC89-3D02DE0DA8B7}"/>
    <cellStyle name="Comma 3" xfId="12" xr:uid="{EC929FB0-958B-4C7A-AB9B-1F0FF6451F83}"/>
    <cellStyle name="Comma 4" xfId="14" xr:uid="{8DD72D03-14F4-480B-BCE6-F1986BC3C591}"/>
    <cellStyle name="Normaallaad" xfId="0" builtinId="0"/>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sharedStrings" Target="sharedStrings.xml"/><Relationship Id="rId10" Type="http://schemas.openxmlformats.org/officeDocument/2006/relationships/externalLink" Target="externalLinks/externalLink8.xml"/><Relationship Id="rId19"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tranet.rkas.ee/arendus/Projektide_prgnoosid/900531%20Viljandi%20riigimaja%20v&#228;&#228;rtustamine%20eelarve-progno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rkas.sharepoint.com/Users/Aivo/Documents/Bauschmidt/T&#246;&#246;d/2016/33-E16%20Trimtex/Hinnapakkumistabel_Trimtex_eelarve_12.1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Kindlad%20investeeringud\Riia15%2013.08.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 val="Kulupõhine2102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 val="900531 Viljandi riigimaja väärt"/>
    </sheetNames>
    <sheetDataSet>
      <sheetData sheetId="0">
        <row r="4">
          <cell r="F4" t="str">
            <v>Viljandi riigimaja väärtustamine</v>
          </cell>
        </row>
        <row r="5">
          <cell r="F5" t="str">
            <v>900531</v>
          </cell>
        </row>
        <row r="6">
          <cell r="F6" t="str">
            <v>Vabaduse plats 2, Viljandi</v>
          </cell>
        </row>
        <row r="7">
          <cell r="F7">
            <v>282472</v>
          </cell>
        </row>
        <row r="8">
          <cell r="F8">
            <v>2106</v>
          </cell>
        </row>
        <row r="9">
          <cell r="F9">
            <v>2464.02</v>
          </cell>
        </row>
      </sheetData>
      <sheetData sheetId="1">
        <row r="3">
          <cell r="I3" t="str">
            <v>2016 (ja varasemad) kulud</v>
          </cell>
        </row>
      </sheetData>
      <sheetData sheetId="2">
        <row r="24">
          <cell r="B24" t="str">
            <v>2.2. Kinnisvara omandamise ja väärtustamise kulud</v>
          </cell>
        </row>
      </sheetData>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row r="1">
          <cell r="BA1">
            <v>4.5999999999999999E-2</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dimension ref="B1:G108"/>
  <sheetViews>
    <sheetView tabSelected="1" zoomScaleNormal="100" workbookViewId="0">
      <pane ySplit="6" topLeftCell="A91" activePane="bottomLeft" state="frozen"/>
      <selection activeCell="K90" sqref="K90"/>
      <selection pane="bottomLeft" activeCell="G84" sqref="G84"/>
    </sheetView>
  </sheetViews>
  <sheetFormatPr defaultColWidth="9.36328125" defaultRowHeight="14.5" x14ac:dyDescent="0.35"/>
  <cols>
    <col min="1" max="1" width="3.6328125" style="1" customWidth="1"/>
    <col min="2" max="2" width="6.36328125" style="1" customWidth="1"/>
    <col min="3" max="3" width="83.453125" style="1" customWidth="1"/>
    <col min="4" max="5" width="15.54296875" style="2" customWidth="1"/>
    <col min="6" max="6" width="9.36328125" style="1"/>
    <col min="7" max="7" width="14" style="1" customWidth="1"/>
    <col min="8" max="16384" width="9.36328125" style="1"/>
  </cols>
  <sheetData>
    <row r="1" spans="2:5" x14ac:dyDescent="0.35">
      <c r="B1" s="15"/>
      <c r="D1" s="6" t="s">
        <v>0</v>
      </c>
      <c r="E1" s="6"/>
    </row>
    <row r="2" spans="2:5" x14ac:dyDescent="0.35">
      <c r="D2" s="7" t="s">
        <v>153</v>
      </c>
      <c r="E2" s="7"/>
    </row>
    <row r="4" spans="2:5" x14ac:dyDescent="0.35">
      <c r="B4" s="84" t="s">
        <v>1</v>
      </c>
      <c r="C4" s="84"/>
      <c r="D4" s="84"/>
      <c r="E4" s="1"/>
    </row>
    <row r="5" spans="2:5" ht="15" thickBot="1" x14ac:dyDescent="0.4">
      <c r="B5" s="8"/>
    </row>
    <row r="6" spans="2:5" ht="43.5" x14ac:dyDescent="0.35">
      <c r="B6" s="9" t="s">
        <v>2</v>
      </c>
      <c r="C6" s="20" t="s">
        <v>3</v>
      </c>
      <c r="D6" s="34" t="s">
        <v>4</v>
      </c>
      <c r="E6" s="34" t="s">
        <v>159</v>
      </c>
    </row>
    <row r="7" spans="2:5" ht="14.25" customHeight="1" x14ac:dyDescent="0.35">
      <c r="B7" s="85" t="s">
        <v>5</v>
      </c>
      <c r="C7" s="86"/>
      <c r="D7" s="51">
        <f>SUM(D8+D10+D19+D24)</f>
        <v>4076</v>
      </c>
      <c r="E7" s="41">
        <f>SUM(E8+E10+E19+E24)</f>
        <v>4076</v>
      </c>
    </row>
    <row r="8" spans="2:5" hidden="1" x14ac:dyDescent="0.35">
      <c r="B8" s="10">
        <v>1</v>
      </c>
      <c r="C8" s="21" t="s">
        <v>6</v>
      </c>
      <c r="D8" s="52">
        <f>SUM(D9:D9)</f>
        <v>0</v>
      </c>
      <c r="E8" s="42">
        <f>SUM(E9:E9)</f>
        <v>0</v>
      </c>
    </row>
    <row r="9" spans="2:5" hidden="1" x14ac:dyDescent="0.35">
      <c r="B9" s="11" t="s">
        <v>7</v>
      </c>
      <c r="C9" s="22"/>
      <c r="D9" s="35" t="s">
        <v>8</v>
      </c>
      <c r="E9" s="43" t="s">
        <v>8</v>
      </c>
    </row>
    <row r="10" spans="2:5" ht="15" customHeight="1" x14ac:dyDescent="0.35">
      <c r="B10" s="10">
        <v>2</v>
      </c>
      <c r="C10" s="21" t="s">
        <v>9</v>
      </c>
      <c r="D10" s="52">
        <f>SUM(D11:D18)</f>
        <v>1500</v>
      </c>
      <c r="E10" s="42">
        <f>SUM(E11:E18)</f>
        <v>1500</v>
      </c>
    </row>
    <row r="11" spans="2:5" hidden="1" x14ac:dyDescent="0.35">
      <c r="B11" s="11" t="s">
        <v>10</v>
      </c>
      <c r="C11" s="22" t="s">
        <v>11</v>
      </c>
      <c r="D11" s="35" t="s">
        <v>8</v>
      </c>
      <c r="E11" s="43" t="s">
        <v>8</v>
      </c>
    </row>
    <row r="12" spans="2:5" hidden="1" x14ac:dyDescent="0.35">
      <c r="B12" s="11" t="s">
        <v>12</v>
      </c>
      <c r="C12" s="22" t="s">
        <v>13</v>
      </c>
      <c r="D12" s="35" t="s">
        <v>8</v>
      </c>
      <c r="E12" s="43" t="s">
        <v>8</v>
      </c>
    </row>
    <row r="13" spans="2:5" hidden="1" x14ac:dyDescent="0.35">
      <c r="B13" s="11" t="s">
        <v>14</v>
      </c>
      <c r="C13" s="22" t="s">
        <v>15</v>
      </c>
      <c r="D13" s="35" t="s">
        <v>8</v>
      </c>
      <c r="E13" s="43" t="s">
        <v>8</v>
      </c>
    </row>
    <row r="14" spans="2:5" hidden="1" x14ac:dyDescent="0.35">
      <c r="B14" s="11" t="s">
        <v>16</v>
      </c>
      <c r="C14" s="22" t="s">
        <v>17</v>
      </c>
      <c r="D14" s="35" t="s">
        <v>8</v>
      </c>
      <c r="E14" s="43" t="s">
        <v>8</v>
      </c>
    </row>
    <row r="15" spans="2:5" hidden="1" x14ac:dyDescent="0.35">
      <c r="B15" s="11" t="s">
        <v>18</v>
      </c>
      <c r="C15" s="22" t="s">
        <v>19</v>
      </c>
      <c r="D15" s="35" t="s">
        <v>8</v>
      </c>
      <c r="E15" s="43" t="s">
        <v>8</v>
      </c>
    </row>
    <row r="16" spans="2:5" hidden="1" x14ac:dyDescent="0.35">
      <c r="B16" s="11" t="s">
        <v>20</v>
      </c>
      <c r="C16" s="22" t="s">
        <v>21</v>
      </c>
      <c r="D16" s="35" t="s">
        <v>8</v>
      </c>
      <c r="E16" s="43" t="s">
        <v>8</v>
      </c>
    </row>
    <row r="17" spans="2:5" hidden="1" x14ac:dyDescent="0.35">
      <c r="B17" s="11" t="s">
        <v>22</v>
      </c>
      <c r="C17" s="22" t="s">
        <v>23</v>
      </c>
      <c r="D17" s="35" t="s">
        <v>8</v>
      </c>
      <c r="E17" s="43" t="s">
        <v>8</v>
      </c>
    </row>
    <row r="18" spans="2:5" x14ac:dyDescent="0.35">
      <c r="B18" s="11" t="s">
        <v>24</v>
      </c>
      <c r="C18" s="22" t="s">
        <v>25</v>
      </c>
      <c r="D18" s="35">
        <v>1500</v>
      </c>
      <c r="E18" s="43">
        <v>1500</v>
      </c>
    </row>
    <row r="19" spans="2:5" hidden="1" x14ac:dyDescent="0.35">
      <c r="B19" s="10">
        <v>3</v>
      </c>
      <c r="C19" s="21" t="s">
        <v>26</v>
      </c>
      <c r="D19" s="52">
        <f>SUM(D20:D23)</f>
        <v>0</v>
      </c>
      <c r="E19" s="42">
        <f>SUM(E20:E23)</f>
        <v>0</v>
      </c>
    </row>
    <row r="20" spans="2:5" hidden="1" x14ac:dyDescent="0.35">
      <c r="B20" s="11" t="s">
        <v>27</v>
      </c>
      <c r="C20" s="22" t="s">
        <v>28</v>
      </c>
      <c r="D20" s="35" t="s">
        <v>8</v>
      </c>
      <c r="E20" s="43" t="s">
        <v>8</v>
      </c>
    </row>
    <row r="21" spans="2:5" hidden="1" x14ac:dyDescent="0.35">
      <c r="B21" s="11" t="s">
        <v>29</v>
      </c>
      <c r="C21" s="22" t="s">
        <v>30</v>
      </c>
      <c r="D21" s="35" t="s">
        <v>8</v>
      </c>
      <c r="E21" s="43" t="s">
        <v>8</v>
      </c>
    </row>
    <row r="22" spans="2:5" hidden="1" x14ac:dyDescent="0.35">
      <c r="B22" s="11" t="s">
        <v>31</v>
      </c>
      <c r="C22" s="22" t="s">
        <v>32</v>
      </c>
      <c r="D22" s="35" t="s">
        <v>8</v>
      </c>
      <c r="E22" s="43" t="s">
        <v>8</v>
      </c>
    </row>
    <row r="23" spans="2:5" hidden="1" x14ac:dyDescent="0.35">
      <c r="B23" s="11" t="s">
        <v>33</v>
      </c>
      <c r="C23" s="22"/>
      <c r="D23" s="35" t="s">
        <v>8</v>
      </c>
      <c r="E23" s="43" t="s">
        <v>8</v>
      </c>
    </row>
    <row r="24" spans="2:5" x14ac:dyDescent="0.35">
      <c r="B24" s="10">
        <v>4</v>
      </c>
      <c r="C24" s="23" t="s">
        <v>34</v>
      </c>
      <c r="D24" s="52">
        <f>SUM(D25)</f>
        <v>2576</v>
      </c>
      <c r="E24" s="42">
        <f>SUM(E25)</f>
        <v>2576</v>
      </c>
    </row>
    <row r="25" spans="2:5" x14ac:dyDescent="0.35">
      <c r="B25" s="11" t="s">
        <v>35</v>
      </c>
      <c r="C25" s="22" t="s">
        <v>36</v>
      </c>
      <c r="D25" s="35">
        <v>2576</v>
      </c>
      <c r="E25" s="43">
        <v>2576</v>
      </c>
    </row>
    <row r="26" spans="2:5" ht="14.25" customHeight="1" x14ac:dyDescent="0.35">
      <c r="B26" s="85" t="s">
        <v>37</v>
      </c>
      <c r="C26" s="86"/>
      <c r="D26" s="51">
        <f>SUM(D27+D30)</f>
        <v>39968.1</v>
      </c>
      <c r="E26" s="41">
        <f>SUM(E27+E30)</f>
        <v>38768.1</v>
      </c>
    </row>
    <row r="27" spans="2:5" x14ac:dyDescent="0.35">
      <c r="B27" s="10">
        <v>5</v>
      </c>
      <c r="C27" s="21" t="s">
        <v>38</v>
      </c>
      <c r="D27" s="52">
        <f>SUM(D28:D29)</f>
        <v>6624</v>
      </c>
      <c r="E27" s="42">
        <f>SUM(E28:E29)</f>
        <v>6624</v>
      </c>
    </row>
    <row r="28" spans="2:5" x14ac:dyDescent="0.35">
      <c r="B28" s="11" t="s">
        <v>39</v>
      </c>
      <c r="C28" s="22" t="s">
        <v>40</v>
      </c>
      <c r="D28" s="35">
        <v>6624</v>
      </c>
      <c r="E28" s="43">
        <v>6624</v>
      </c>
    </row>
    <row r="29" spans="2:5" hidden="1" x14ac:dyDescent="0.35">
      <c r="B29" s="11" t="s">
        <v>41</v>
      </c>
      <c r="C29" s="22"/>
      <c r="D29" s="35" t="s">
        <v>8</v>
      </c>
      <c r="E29" s="43" t="s">
        <v>8</v>
      </c>
    </row>
    <row r="30" spans="2:5" x14ac:dyDescent="0.35">
      <c r="B30" s="10">
        <v>6</v>
      </c>
      <c r="C30" s="21" t="s">
        <v>42</v>
      </c>
      <c r="D30" s="52">
        <f>SUM(D31+D40+D45+D50+D58+D67+D77)</f>
        <v>33344.1</v>
      </c>
      <c r="E30" s="42">
        <f>SUM(E31+E40+E45+E50+E58+E67+E77)</f>
        <v>32144.1</v>
      </c>
    </row>
    <row r="31" spans="2:5" s="16" customFormat="1" x14ac:dyDescent="0.35">
      <c r="B31" s="19" t="s">
        <v>43</v>
      </c>
      <c r="C31" s="36" t="s">
        <v>44</v>
      </c>
      <c r="D31" s="52">
        <f>SUM(D32:D39)</f>
        <v>2600</v>
      </c>
      <c r="E31" s="42">
        <f>SUM(E32:E39)</f>
        <v>2600</v>
      </c>
    </row>
    <row r="32" spans="2:5" x14ac:dyDescent="0.35">
      <c r="B32" s="11" t="s">
        <v>45</v>
      </c>
      <c r="C32" s="24" t="s">
        <v>46</v>
      </c>
      <c r="D32" s="35">
        <v>2600</v>
      </c>
      <c r="E32" s="43">
        <v>2600</v>
      </c>
    </row>
    <row r="33" spans="2:5" hidden="1" x14ac:dyDescent="0.35">
      <c r="B33" s="11" t="s">
        <v>47</v>
      </c>
      <c r="C33" s="22" t="s">
        <v>48</v>
      </c>
      <c r="D33" s="35" t="s">
        <v>8</v>
      </c>
      <c r="E33" s="43" t="s">
        <v>8</v>
      </c>
    </row>
    <row r="34" spans="2:5" hidden="1" x14ac:dyDescent="0.35">
      <c r="B34" s="11" t="s">
        <v>49</v>
      </c>
      <c r="C34" s="22" t="s">
        <v>50</v>
      </c>
      <c r="D34" s="35" t="s">
        <v>8</v>
      </c>
      <c r="E34" s="43" t="s">
        <v>8</v>
      </c>
    </row>
    <row r="35" spans="2:5" hidden="1" x14ac:dyDescent="0.35">
      <c r="B35" s="11" t="s">
        <v>51</v>
      </c>
      <c r="C35" s="24" t="s">
        <v>52</v>
      </c>
      <c r="D35" s="35" t="s">
        <v>8</v>
      </c>
      <c r="E35" s="43" t="s">
        <v>8</v>
      </c>
    </row>
    <row r="36" spans="2:5" hidden="1" x14ac:dyDescent="0.35">
      <c r="B36" s="11" t="s">
        <v>53</v>
      </c>
      <c r="C36" s="24" t="s">
        <v>54</v>
      </c>
      <c r="D36" s="35" t="s">
        <v>8</v>
      </c>
      <c r="E36" s="43" t="s">
        <v>8</v>
      </c>
    </row>
    <row r="37" spans="2:5" hidden="1" x14ac:dyDescent="0.35">
      <c r="B37" s="11" t="s">
        <v>55</v>
      </c>
      <c r="C37" s="24" t="s">
        <v>56</v>
      </c>
      <c r="D37" s="35" t="s">
        <v>8</v>
      </c>
      <c r="E37" s="43" t="s">
        <v>8</v>
      </c>
    </row>
    <row r="38" spans="2:5" hidden="1" x14ac:dyDescent="0.35">
      <c r="B38" s="11" t="s">
        <v>57</v>
      </c>
      <c r="C38" s="25" t="s">
        <v>58</v>
      </c>
      <c r="D38" s="35" t="s">
        <v>8</v>
      </c>
      <c r="E38" s="43" t="s">
        <v>8</v>
      </c>
    </row>
    <row r="39" spans="2:5" hidden="1" x14ac:dyDescent="0.35">
      <c r="B39" s="11" t="s">
        <v>59</v>
      </c>
      <c r="C39" s="25"/>
      <c r="D39" s="35" t="s">
        <v>8</v>
      </c>
      <c r="E39" s="43" t="s">
        <v>8</v>
      </c>
    </row>
    <row r="40" spans="2:5" s="16" customFormat="1" hidden="1" x14ac:dyDescent="0.35">
      <c r="B40" s="19" t="s">
        <v>60</v>
      </c>
      <c r="C40" s="21" t="s">
        <v>61</v>
      </c>
      <c r="D40" s="52">
        <f>SUM(D41:D44)</f>
        <v>0</v>
      </c>
      <c r="E40" s="42">
        <f>SUM(E41:E44)</f>
        <v>0</v>
      </c>
    </row>
    <row r="41" spans="2:5" hidden="1" x14ac:dyDescent="0.35">
      <c r="B41" s="11" t="s">
        <v>62</v>
      </c>
      <c r="C41" s="24" t="s">
        <v>63</v>
      </c>
      <c r="D41" s="35" t="s">
        <v>8</v>
      </c>
      <c r="E41" s="43" t="s">
        <v>8</v>
      </c>
    </row>
    <row r="42" spans="2:5" hidden="1" x14ac:dyDescent="0.35">
      <c r="B42" s="11" t="s">
        <v>64</v>
      </c>
      <c r="C42" s="24" t="s">
        <v>65</v>
      </c>
      <c r="D42" s="35" t="s">
        <v>8</v>
      </c>
      <c r="E42" s="43" t="s">
        <v>8</v>
      </c>
    </row>
    <row r="43" spans="2:5" hidden="1" x14ac:dyDescent="0.35">
      <c r="B43" s="11" t="s">
        <v>66</v>
      </c>
      <c r="C43" s="25" t="s">
        <v>67</v>
      </c>
      <c r="D43" s="35" t="s">
        <v>8</v>
      </c>
      <c r="E43" s="43" t="s">
        <v>8</v>
      </c>
    </row>
    <row r="44" spans="2:5" hidden="1" x14ac:dyDescent="0.35">
      <c r="B44" s="11" t="s">
        <v>68</v>
      </c>
      <c r="C44" s="25"/>
      <c r="D44" s="35" t="s">
        <v>8</v>
      </c>
      <c r="E44" s="43" t="s">
        <v>8</v>
      </c>
    </row>
    <row r="45" spans="2:5" hidden="1" x14ac:dyDescent="0.35">
      <c r="B45" s="10" t="s">
        <v>69</v>
      </c>
      <c r="C45" s="26" t="s">
        <v>70</v>
      </c>
      <c r="D45" s="52">
        <f>SUM(D46:D49)</f>
        <v>0</v>
      </c>
      <c r="E45" s="42">
        <f>SUM(E46:E49)</f>
        <v>0</v>
      </c>
    </row>
    <row r="46" spans="2:5" hidden="1" x14ac:dyDescent="0.35">
      <c r="B46" s="11" t="s">
        <v>71</v>
      </c>
      <c r="C46" s="24" t="s">
        <v>72</v>
      </c>
      <c r="D46" s="35" t="s">
        <v>8</v>
      </c>
      <c r="E46" s="43" t="s">
        <v>8</v>
      </c>
    </row>
    <row r="47" spans="2:5" hidden="1" x14ac:dyDescent="0.35">
      <c r="B47" s="11" t="s">
        <v>73</v>
      </c>
      <c r="C47" s="24" t="s">
        <v>74</v>
      </c>
      <c r="D47" s="35" t="s">
        <v>8</v>
      </c>
      <c r="E47" s="43" t="s">
        <v>8</v>
      </c>
    </row>
    <row r="48" spans="2:5" hidden="1" x14ac:dyDescent="0.35">
      <c r="B48" s="11" t="s">
        <v>75</v>
      </c>
      <c r="C48" s="24" t="s">
        <v>76</v>
      </c>
      <c r="D48" s="35" t="s">
        <v>8</v>
      </c>
      <c r="E48" s="43" t="s">
        <v>8</v>
      </c>
    </row>
    <row r="49" spans="2:7" hidden="1" x14ac:dyDescent="0.35">
      <c r="B49" s="11" t="s">
        <v>77</v>
      </c>
      <c r="C49" s="24"/>
      <c r="D49" s="35" t="s">
        <v>8</v>
      </c>
      <c r="E49" s="43" t="s">
        <v>8</v>
      </c>
    </row>
    <row r="50" spans="2:7" hidden="1" x14ac:dyDescent="0.35">
      <c r="B50" s="10" t="s">
        <v>78</v>
      </c>
      <c r="C50" s="26" t="s">
        <v>79</v>
      </c>
      <c r="D50" s="52">
        <f>SUM(D51:D57)</f>
        <v>0</v>
      </c>
      <c r="E50" s="42">
        <f>SUM(E51:E57)</f>
        <v>0</v>
      </c>
    </row>
    <row r="51" spans="2:7" hidden="1" x14ac:dyDescent="0.35">
      <c r="B51" s="11" t="s">
        <v>80</v>
      </c>
      <c r="C51" s="25" t="s">
        <v>81</v>
      </c>
      <c r="D51" s="35" t="s">
        <v>8</v>
      </c>
      <c r="E51" s="43" t="s">
        <v>8</v>
      </c>
    </row>
    <row r="52" spans="2:7" hidden="1" x14ac:dyDescent="0.35">
      <c r="B52" s="11" t="s">
        <v>82</v>
      </c>
      <c r="C52" s="24" t="s">
        <v>83</v>
      </c>
      <c r="D52" s="35" t="s">
        <v>8</v>
      </c>
      <c r="E52" s="43" t="s">
        <v>8</v>
      </c>
      <c r="G52" s="18"/>
    </row>
    <row r="53" spans="2:7" hidden="1" x14ac:dyDescent="0.35">
      <c r="B53" s="11" t="s">
        <v>84</v>
      </c>
      <c r="C53" s="24" t="s">
        <v>85</v>
      </c>
      <c r="D53" s="35" t="s">
        <v>8</v>
      </c>
      <c r="E53" s="43" t="s">
        <v>8</v>
      </c>
    </row>
    <row r="54" spans="2:7" hidden="1" x14ac:dyDescent="0.35">
      <c r="B54" s="11" t="s">
        <v>86</v>
      </c>
      <c r="C54" s="25" t="s">
        <v>87</v>
      </c>
      <c r="D54" s="35" t="s">
        <v>8</v>
      </c>
      <c r="E54" s="43" t="s">
        <v>8</v>
      </c>
    </row>
    <row r="55" spans="2:7" hidden="1" x14ac:dyDescent="0.35">
      <c r="B55" s="11" t="s">
        <v>88</v>
      </c>
      <c r="C55" s="25" t="s">
        <v>89</v>
      </c>
      <c r="D55" s="35" t="s">
        <v>8</v>
      </c>
      <c r="E55" s="43" t="s">
        <v>8</v>
      </c>
    </row>
    <row r="56" spans="2:7" hidden="1" x14ac:dyDescent="0.35">
      <c r="B56" s="11" t="s">
        <v>90</v>
      </c>
      <c r="C56" s="24" t="s">
        <v>91</v>
      </c>
      <c r="D56" s="35" t="s">
        <v>8</v>
      </c>
      <c r="E56" s="43" t="s">
        <v>8</v>
      </c>
    </row>
    <row r="57" spans="2:7" hidden="1" x14ac:dyDescent="0.35">
      <c r="B57" s="11" t="s">
        <v>92</v>
      </c>
      <c r="C57" s="24"/>
      <c r="D57" s="35" t="s">
        <v>8</v>
      </c>
      <c r="E57" s="43" t="s">
        <v>8</v>
      </c>
    </row>
    <row r="58" spans="2:7" x14ac:dyDescent="0.35">
      <c r="B58" s="10" t="s">
        <v>93</v>
      </c>
      <c r="C58" s="26" t="s">
        <v>94</v>
      </c>
      <c r="D58" s="52">
        <f>SUM(D59:D66)</f>
        <v>11775.779999999999</v>
      </c>
      <c r="E58" s="42">
        <f>SUM(E59:E66)</f>
        <v>11775.779999999999</v>
      </c>
    </row>
    <row r="59" spans="2:7" x14ac:dyDescent="0.35">
      <c r="B59" s="11" t="s">
        <v>95</v>
      </c>
      <c r="C59" s="24" t="s">
        <v>96</v>
      </c>
      <c r="D59" s="35">
        <v>739.81</v>
      </c>
      <c r="E59" s="43">
        <v>739.81</v>
      </c>
    </row>
    <row r="60" spans="2:7" x14ac:dyDescent="0.35">
      <c r="B60" s="11" t="s">
        <v>97</v>
      </c>
      <c r="C60" s="24" t="s">
        <v>98</v>
      </c>
      <c r="D60" s="35">
        <v>520</v>
      </c>
      <c r="E60" s="43">
        <v>520</v>
      </c>
    </row>
    <row r="61" spans="2:7" x14ac:dyDescent="0.35">
      <c r="B61" s="11" t="s">
        <v>99</v>
      </c>
      <c r="C61" s="24" t="s">
        <v>100</v>
      </c>
      <c r="D61" s="35">
        <v>5508.75</v>
      </c>
      <c r="E61" s="43">
        <v>5508.75</v>
      </c>
    </row>
    <row r="62" spans="2:7" x14ac:dyDescent="0.35">
      <c r="B62" s="11" t="s">
        <v>101</v>
      </c>
      <c r="C62" s="24" t="s">
        <v>102</v>
      </c>
      <c r="D62" s="35">
        <v>924.48</v>
      </c>
      <c r="E62" s="43">
        <v>924.48</v>
      </c>
    </row>
    <row r="63" spans="2:7" hidden="1" x14ac:dyDescent="0.35">
      <c r="B63" s="11" t="s">
        <v>103</v>
      </c>
      <c r="C63" s="24" t="s">
        <v>104</v>
      </c>
      <c r="D63" s="35" t="s">
        <v>8</v>
      </c>
      <c r="E63" s="43" t="s">
        <v>8</v>
      </c>
    </row>
    <row r="64" spans="2:7" x14ac:dyDescent="0.35">
      <c r="B64" s="11" t="s">
        <v>105</v>
      </c>
      <c r="C64" s="24" t="s">
        <v>106</v>
      </c>
      <c r="D64" s="35">
        <v>4082.74</v>
      </c>
      <c r="E64" s="43">
        <v>4082.74</v>
      </c>
    </row>
    <row r="65" spans="2:5" hidden="1" x14ac:dyDescent="0.35">
      <c r="B65" s="11" t="s">
        <v>107</v>
      </c>
      <c r="C65" s="25" t="s">
        <v>108</v>
      </c>
      <c r="D65" s="35" t="s">
        <v>8</v>
      </c>
      <c r="E65" s="43" t="s">
        <v>8</v>
      </c>
    </row>
    <row r="66" spans="2:5" hidden="1" x14ac:dyDescent="0.35">
      <c r="B66" s="11" t="s">
        <v>109</v>
      </c>
      <c r="C66" s="25"/>
      <c r="D66" s="35" t="s">
        <v>8</v>
      </c>
      <c r="E66" s="43" t="s">
        <v>8</v>
      </c>
    </row>
    <row r="67" spans="2:5" x14ac:dyDescent="0.35">
      <c r="B67" s="10" t="s">
        <v>110</v>
      </c>
      <c r="C67" s="27" t="s">
        <v>111</v>
      </c>
      <c r="D67" s="52">
        <f>SUM(D68:D76)</f>
        <v>17294.32</v>
      </c>
      <c r="E67" s="42">
        <f>SUM(E68:E76)</f>
        <v>17294.32</v>
      </c>
    </row>
    <row r="68" spans="2:5" hidden="1" x14ac:dyDescent="0.35">
      <c r="B68" s="11" t="s">
        <v>112</v>
      </c>
      <c r="C68" s="25" t="s">
        <v>113</v>
      </c>
      <c r="D68" s="35" t="s">
        <v>8</v>
      </c>
      <c r="E68" s="43" t="s">
        <v>8</v>
      </c>
    </row>
    <row r="69" spans="2:5" hidden="1" x14ac:dyDescent="0.35">
      <c r="B69" s="11" t="s">
        <v>114</v>
      </c>
      <c r="C69" s="25" t="s">
        <v>115</v>
      </c>
      <c r="D69" s="35" t="s">
        <v>8</v>
      </c>
      <c r="E69" s="43" t="s">
        <v>8</v>
      </c>
    </row>
    <row r="70" spans="2:5" hidden="1" x14ac:dyDescent="0.35">
      <c r="B70" s="11" t="s">
        <v>116</v>
      </c>
      <c r="C70" s="25" t="s">
        <v>117</v>
      </c>
      <c r="D70" s="35" t="s">
        <v>8</v>
      </c>
      <c r="E70" s="43" t="s">
        <v>8</v>
      </c>
    </row>
    <row r="71" spans="2:5" hidden="1" x14ac:dyDescent="0.35">
      <c r="B71" s="11" t="s">
        <v>118</v>
      </c>
      <c r="C71" s="28" t="s">
        <v>119</v>
      </c>
      <c r="D71" s="35" t="s">
        <v>8</v>
      </c>
      <c r="E71" s="43" t="s">
        <v>8</v>
      </c>
    </row>
    <row r="72" spans="2:5" x14ac:dyDescent="0.35">
      <c r="B72" s="11" t="s">
        <v>120</v>
      </c>
      <c r="C72" s="28" t="s">
        <v>121</v>
      </c>
      <c r="D72" s="35">
        <v>620.02</v>
      </c>
      <c r="E72" s="43">
        <v>620.02</v>
      </c>
    </row>
    <row r="73" spans="2:5" hidden="1" x14ac:dyDescent="0.35">
      <c r="B73" s="11" t="s">
        <v>122</v>
      </c>
      <c r="C73" s="28" t="s">
        <v>123</v>
      </c>
      <c r="D73" s="35" t="s">
        <v>8</v>
      </c>
      <c r="E73" s="43" t="s">
        <v>8</v>
      </c>
    </row>
    <row r="74" spans="2:5" x14ac:dyDescent="0.35">
      <c r="B74" s="11" t="s">
        <v>124</v>
      </c>
      <c r="C74" s="28" t="s">
        <v>125</v>
      </c>
      <c r="D74" s="35">
        <v>8309.58</v>
      </c>
      <c r="E74" s="43">
        <v>8309.58</v>
      </c>
    </row>
    <row r="75" spans="2:5" x14ac:dyDescent="0.35">
      <c r="B75" s="11" t="s">
        <v>126</v>
      </c>
      <c r="C75" s="28" t="s">
        <v>127</v>
      </c>
      <c r="D75" s="35">
        <v>8364.7199999999993</v>
      </c>
      <c r="E75" s="43">
        <v>8364.7199999999993</v>
      </c>
    </row>
    <row r="76" spans="2:5" hidden="1" x14ac:dyDescent="0.35">
      <c r="B76" s="11" t="s">
        <v>128</v>
      </c>
      <c r="C76" s="28"/>
      <c r="D76" s="35" t="s">
        <v>8</v>
      </c>
      <c r="E76" s="43" t="s">
        <v>8</v>
      </c>
    </row>
    <row r="77" spans="2:5" x14ac:dyDescent="0.35">
      <c r="B77" s="17" t="s">
        <v>129</v>
      </c>
      <c r="C77" s="29" t="s">
        <v>130</v>
      </c>
      <c r="D77" s="53">
        <v>1674</v>
      </c>
      <c r="E77" s="44">
        <v>474</v>
      </c>
    </row>
    <row r="78" spans="2:5" ht="14.25" customHeight="1" x14ac:dyDescent="0.35">
      <c r="B78" s="85" t="s">
        <v>131</v>
      </c>
      <c r="C78" s="86"/>
      <c r="D78" s="41">
        <f>SUM(D79)</f>
        <v>0</v>
      </c>
      <c r="E78" s="41">
        <f>SUM(E79)</f>
        <v>1200</v>
      </c>
    </row>
    <row r="79" spans="2:5" x14ac:dyDescent="0.35">
      <c r="B79" s="10">
        <v>7</v>
      </c>
      <c r="C79" s="21" t="s">
        <v>132</v>
      </c>
      <c r="D79" s="42">
        <f>SUM(D80:D83)</f>
        <v>0</v>
      </c>
      <c r="E79" s="42">
        <f>'Lisa 6.1 Lisa 2 Sisustus'!F7</f>
        <v>1200</v>
      </c>
    </row>
    <row r="80" spans="2:5" hidden="1" x14ac:dyDescent="0.35">
      <c r="B80" s="11" t="s">
        <v>133</v>
      </c>
      <c r="C80" s="22" t="s">
        <v>134</v>
      </c>
      <c r="D80" s="43" t="s">
        <v>8</v>
      </c>
      <c r="E80" s="43" t="s">
        <v>8</v>
      </c>
    </row>
    <row r="81" spans="2:5" hidden="1" x14ac:dyDescent="0.35">
      <c r="B81" s="11" t="s">
        <v>135</v>
      </c>
      <c r="C81" s="22" t="s">
        <v>136</v>
      </c>
      <c r="D81" s="43" t="s">
        <v>8</v>
      </c>
      <c r="E81" s="43" t="s">
        <v>8</v>
      </c>
    </row>
    <row r="82" spans="2:5" hidden="1" x14ac:dyDescent="0.35">
      <c r="B82" s="11" t="s">
        <v>137</v>
      </c>
      <c r="C82" s="22" t="s">
        <v>138</v>
      </c>
      <c r="D82" s="43" t="s">
        <v>8</v>
      </c>
      <c r="E82" s="43" t="s">
        <v>8</v>
      </c>
    </row>
    <row r="83" spans="2:5" hidden="1" x14ac:dyDescent="0.35">
      <c r="B83" s="11" t="s">
        <v>139</v>
      </c>
      <c r="C83" s="22"/>
      <c r="D83" s="43" t="s">
        <v>8</v>
      </c>
      <c r="E83" s="43" t="s">
        <v>8</v>
      </c>
    </row>
    <row r="84" spans="2:5" ht="14.25" customHeight="1" x14ac:dyDescent="0.35">
      <c r="B84" s="85" t="s">
        <v>140</v>
      </c>
      <c r="C84" s="86"/>
      <c r="D84" s="41">
        <f>SUM(D85:D85)</f>
        <v>0</v>
      </c>
      <c r="E84" s="41">
        <f>SUM(E85:E85)</f>
        <v>0</v>
      </c>
    </row>
    <row r="85" spans="2:5" ht="14.25" customHeight="1" thickBot="1" x14ac:dyDescent="0.4">
      <c r="B85" s="10">
        <v>8</v>
      </c>
      <c r="C85" s="21" t="s">
        <v>141</v>
      </c>
      <c r="D85" s="42">
        <f>SUM(D86:D89)</f>
        <v>0</v>
      </c>
      <c r="E85" s="42">
        <f>SUM(E86:E89)</f>
        <v>0</v>
      </c>
    </row>
    <row r="86" spans="2:5" ht="14.25" hidden="1" customHeight="1" x14ac:dyDescent="0.35">
      <c r="B86" s="11" t="s">
        <v>142</v>
      </c>
      <c r="C86" s="22" t="s">
        <v>143</v>
      </c>
      <c r="D86" s="35" t="s">
        <v>8</v>
      </c>
      <c r="E86" s="43" t="s">
        <v>8</v>
      </c>
    </row>
    <row r="87" spans="2:5" ht="14.25" hidden="1" customHeight="1" x14ac:dyDescent="0.35">
      <c r="B87" s="11" t="s">
        <v>144</v>
      </c>
      <c r="C87" s="22" t="s">
        <v>145</v>
      </c>
      <c r="D87" s="35" t="s">
        <v>8</v>
      </c>
      <c r="E87" s="43" t="s">
        <v>8</v>
      </c>
    </row>
    <row r="88" spans="2:5" ht="14.25" hidden="1" customHeight="1" x14ac:dyDescent="0.35">
      <c r="B88" s="11" t="s">
        <v>146</v>
      </c>
      <c r="C88" s="22" t="s">
        <v>147</v>
      </c>
      <c r="D88" s="35" t="s">
        <v>8</v>
      </c>
      <c r="E88" s="43" t="s">
        <v>8</v>
      </c>
    </row>
    <row r="89" spans="2:5" ht="14.25" hidden="1" customHeight="1" thickBot="1" x14ac:dyDescent="0.4">
      <c r="B89" s="11" t="s">
        <v>148</v>
      </c>
      <c r="C89" s="22" t="s">
        <v>149</v>
      </c>
      <c r="D89" s="35" t="s">
        <v>8</v>
      </c>
      <c r="E89" s="43" t="s">
        <v>8</v>
      </c>
    </row>
    <row r="90" spans="2:5" ht="14.25" customHeight="1" thickBot="1" x14ac:dyDescent="0.4">
      <c r="B90" s="87" t="s">
        <v>150</v>
      </c>
      <c r="C90" s="88"/>
      <c r="D90" s="37">
        <f>SUM(D7+D26+D78+D84)</f>
        <v>44044.1</v>
      </c>
      <c r="E90" s="46">
        <f>SUM(E7+E26+E78+E84)</f>
        <v>44044.1</v>
      </c>
    </row>
    <row r="91" spans="2:5" ht="14.25" customHeight="1" thickBot="1" x14ac:dyDescent="0.4">
      <c r="B91" s="89"/>
      <c r="C91" s="90"/>
      <c r="D91" s="91"/>
      <c r="E91" s="50"/>
    </row>
    <row r="92" spans="2:5" ht="14.25" customHeight="1" thickBot="1" x14ac:dyDescent="0.4">
      <c r="B92" s="30">
        <v>9</v>
      </c>
      <c r="C92" s="38" t="s">
        <v>158</v>
      </c>
      <c r="D92" s="54">
        <f>D90*RIGHT(C92,4)</f>
        <v>1101.1025</v>
      </c>
      <c r="E92" s="45">
        <f>E90*RIGHT(C92,4)</f>
        <v>1101.1025</v>
      </c>
    </row>
    <row r="93" spans="2:5" ht="15" customHeight="1" thickBot="1" x14ac:dyDescent="0.4">
      <c r="B93" s="87" t="s">
        <v>154</v>
      </c>
      <c r="C93" s="88"/>
      <c r="D93" s="37">
        <f>SUM(D90,D92)</f>
        <v>45145.202499999999</v>
      </c>
      <c r="E93" s="46">
        <f>SUM(E90,E92)</f>
        <v>45145.202499999999</v>
      </c>
    </row>
    <row r="94" spans="2:5" ht="15.75" customHeight="1" thickBot="1" x14ac:dyDescent="0.4">
      <c r="B94" s="92"/>
      <c r="C94" s="93"/>
      <c r="D94" s="94"/>
      <c r="E94" s="50"/>
    </row>
    <row r="95" spans="2:5" ht="15.75" customHeight="1" thickBot="1" x14ac:dyDescent="0.4">
      <c r="B95" s="32">
        <v>10</v>
      </c>
      <c r="C95" s="39" t="s">
        <v>157</v>
      </c>
      <c r="D95" s="55">
        <v>13162</v>
      </c>
      <c r="E95" s="47">
        <v>13162</v>
      </c>
    </row>
    <row r="96" spans="2:5" ht="15.75" customHeight="1" thickBot="1" x14ac:dyDescent="0.4">
      <c r="B96" s="87" t="s">
        <v>155</v>
      </c>
      <c r="C96" s="88"/>
      <c r="D96" s="37">
        <f>D93-D95</f>
        <v>31983.202499999999</v>
      </c>
      <c r="E96" s="46">
        <f>E93-E95</f>
        <v>31983.202499999999</v>
      </c>
    </row>
    <row r="97" spans="2:5" ht="15.75" customHeight="1" thickBot="1" x14ac:dyDescent="0.4">
      <c r="B97" s="92"/>
      <c r="C97" s="93"/>
      <c r="D97" s="94"/>
      <c r="E97" s="50"/>
    </row>
    <row r="98" spans="2:5" ht="15" customHeight="1" thickBot="1" x14ac:dyDescent="0.4">
      <c r="B98" s="31">
        <v>11</v>
      </c>
      <c r="C98" s="40" t="s">
        <v>151</v>
      </c>
      <c r="D98" s="56">
        <v>1425.562561933144</v>
      </c>
      <c r="E98" s="48">
        <v>867.57</v>
      </c>
    </row>
    <row r="99" spans="2:5" ht="15.75" customHeight="1" thickBot="1" x14ac:dyDescent="0.4">
      <c r="B99" s="87" t="s">
        <v>156</v>
      </c>
      <c r="C99" s="88"/>
      <c r="D99" s="37">
        <f>D96+D98</f>
        <v>33408.76506193314</v>
      </c>
      <c r="E99" s="46">
        <f>E96+E98</f>
        <v>32850.772499999999</v>
      </c>
    </row>
    <row r="100" spans="2:5" ht="15.75" customHeight="1" thickBot="1" x14ac:dyDescent="0.4">
      <c r="B100" s="95"/>
      <c r="C100" s="96"/>
      <c r="D100" s="97"/>
      <c r="E100" s="50"/>
    </row>
    <row r="101" spans="2:5" ht="15" customHeight="1" thickBot="1" x14ac:dyDescent="0.4">
      <c r="B101" s="33">
        <v>12</v>
      </c>
      <c r="C101" s="38" t="s">
        <v>160</v>
      </c>
      <c r="D101" s="57">
        <f>D99*RIGHT(C101,3)</f>
        <v>8018.1036148639532</v>
      </c>
      <c r="E101" s="49">
        <f>E99*RIGHT(C101,3)</f>
        <v>7884.1853999999994</v>
      </c>
    </row>
    <row r="102" spans="2:5" ht="15.75" customHeight="1" thickBot="1" x14ac:dyDescent="0.4">
      <c r="B102" s="87" t="s">
        <v>152</v>
      </c>
      <c r="C102" s="88"/>
      <c r="D102" s="37">
        <f>SUM(D99+D101)</f>
        <v>41426.868676797094</v>
      </c>
      <c r="E102" s="46">
        <f>SUM(E99+E101)</f>
        <v>40734.957900000001</v>
      </c>
    </row>
    <row r="103" spans="2:5" x14ac:dyDescent="0.35">
      <c r="B103" s="12"/>
      <c r="D103" s="13"/>
      <c r="E103" s="13"/>
    </row>
    <row r="104" spans="2:5" x14ac:dyDescent="0.35">
      <c r="B104" s="12"/>
      <c r="D104" s="13"/>
      <c r="E104" s="13"/>
    </row>
    <row r="105" spans="2:5" x14ac:dyDescent="0.35">
      <c r="B105" s="12"/>
      <c r="C105" s="14"/>
      <c r="D105" s="3"/>
      <c r="E105" s="3"/>
    </row>
    <row r="106" spans="2:5" x14ac:dyDescent="0.35">
      <c r="B106" s="12"/>
      <c r="D106" s="3"/>
      <c r="E106" s="3"/>
    </row>
    <row r="108" spans="2:5" x14ac:dyDescent="0.35">
      <c r="C108" s="4"/>
      <c r="D108" s="5"/>
      <c r="E108" s="5"/>
    </row>
  </sheetData>
  <mergeCells count="14">
    <mergeCell ref="B4:D4"/>
    <mergeCell ref="B7:C7"/>
    <mergeCell ref="B102:C102"/>
    <mergeCell ref="B26:C26"/>
    <mergeCell ref="B78:C78"/>
    <mergeCell ref="B84:C84"/>
    <mergeCell ref="B90:C90"/>
    <mergeCell ref="B99:C99"/>
    <mergeCell ref="B91:D91"/>
    <mergeCell ref="B97:D97"/>
    <mergeCell ref="B100:D100"/>
    <mergeCell ref="B96:C96"/>
    <mergeCell ref="B93:C93"/>
    <mergeCell ref="B94:D94"/>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2B457-31E9-4BDE-B0B7-F645ADC612AC}">
  <dimension ref="B1:H12"/>
  <sheetViews>
    <sheetView workbookViewId="0">
      <selection activeCell="J22" sqref="J22"/>
    </sheetView>
  </sheetViews>
  <sheetFormatPr defaultColWidth="9.08984375" defaultRowHeight="14.5" x14ac:dyDescent="0.35"/>
  <cols>
    <col min="1" max="1" width="3" style="58" customWidth="1"/>
    <col min="2" max="2" width="44.90625" style="61" customWidth="1"/>
    <col min="3" max="4" width="14.90625" style="58" customWidth="1"/>
    <col min="5" max="5" width="14.90625" style="59" customWidth="1"/>
    <col min="6" max="7" width="11.90625" style="59" customWidth="1"/>
    <col min="8" max="8" width="14" style="58" customWidth="1"/>
    <col min="9" max="16384" width="9.08984375" style="58"/>
  </cols>
  <sheetData>
    <row r="1" spans="2:8" x14ac:dyDescent="0.35">
      <c r="B1" s="15"/>
      <c r="G1" s="60" t="s">
        <v>161</v>
      </c>
    </row>
    <row r="2" spans="2:8" x14ac:dyDescent="0.35">
      <c r="G2" s="62" t="s">
        <v>153</v>
      </c>
    </row>
    <row r="3" spans="2:8" x14ac:dyDescent="0.35">
      <c r="F3" s="63"/>
    </row>
    <row r="4" spans="2:8" x14ac:dyDescent="0.35">
      <c r="B4" s="98" t="s">
        <v>162</v>
      </c>
      <c r="C4" s="98"/>
      <c r="D4" s="98"/>
      <c r="E4" s="98"/>
      <c r="F4" s="98"/>
    </row>
    <row r="5" spans="2:8" ht="15" thickBot="1" x14ac:dyDescent="0.4">
      <c r="E5" s="63"/>
    </row>
    <row r="6" spans="2:8" ht="44" thickBot="1" x14ac:dyDescent="0.4">
      <c r="B6" s="64" t="s">
        <v>163</v>
      </c>
      <c r="C6" s="65" t="s">
        <v>164</v>
      </c>
      <c r="D6" s="66" t="s">
        <v>165</v>
      </c>
      <c r="E6" s="67" t="s">
        <v>4</v>
      </c>
      <c r="F6" s="67" t="s">
        <v>159</v>
      </c>
      <c r="G6" s="68" t="s">
        <v>134</v>
      </c>
      <c r="H6" s="69" t="s">
        <v>136</v>
      </c>
    </row>
    <row r="7" spans="2:8" ht="15" thickBot="1" x14ac:dyDescent="0.4">
      <c r="B7" s="70" t="s">
        <v>166</v>
      </c>
      <c r="C7" s="82">
        <v>10</v>
      </c>
      <c r="D7" s="83">
        <v>120</v>
      </c>
      <c r="E7" s="71"/>
      <c r="F7" s="71">
        <f>C7*D7</f>
        <v>1200</v>
      </c>
      <c r="G7" s="72" t="s">
        <v>8</v>
      </c>
      <c r="H7" s="73"/>
    </row>
    <row r="8" spans="2:8" ht="15" thickBot="1" x14ac:dyDescent="0.4">
      <c r="B8" s="99" t="s">
        <v>167</v>
      </c>
      <c r="C8" s="100"/>
      <c r="D8" s="74"/>
      <c r="E8" s="75">
        <f>SUM(E7)</f>
        <v>0</v>
      </c>
      <c r="F8" s="75">
        <f>SUM(F7)</f>
        <v>1200</v>
      </c>
      <c r="G8" s="76">
        <f>SUMIF(G7:G7,"x",$E7:$E7)</f>
        <v>0</v>
      </c>
      <c r="H8" s="77">
        <f>SUMIF(H7:H7,"x",$E7:$E7)</f>
        <v>0</v>
      </c>
    </row>
    <row r="9" spans="2:8" x14ac:dyDescent="0.35">
      <c r="B9" s="101" t="s">
        <v>169</v>
      </c>
      <c r="C9" s="102"/>
      <c r="D9" s="78"/>
      <c r="E9" s="71">
        <f>0.2*E8</f>
        <v>0</v>
      </c>
      <c r="F9" s="71">
        <f>0.2*F8</f>
        <v>240</v>
      </c>
      <c r="H9" s="59"/>
    </row>
    <row r="10" spans="2:8" ht="15" thickBot="1" x14ac:dyDescent="0.4">
      <c r="B10" s="103" t="s">
        <v>168</v>
      </c>
      <c r="C10" s="104"/>
      <c r="D10" s="79"/>
      <c r="E10" s="80">
        <f>E8+E9</f>
        <v>0</v>
      </c>
      <c r="F10" s="80">
        <f>F8+F9</f>
        <v>1440</v>
      </c>
      <c r="H10" s="59"/>
    </row>
    <row r="12" spans="2:8" x14ac:dyDescent="0.35">
      <c r="B12" s="81"/>
    </row>
  </sheetData>
  <mergeCells count="4">
    <mergeCell ref="B4:F4"/>
    <mergeCell ref="B8:C8"/>
    <mergeCell ref="B9:C9"/>
    <mergeCell ref="B10:C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5F25KTUSNP4X-205032580-169048</_dlc_DocId>
    <_dlc_DocIdUrl xmlns="d65e48b5-f38d-431e-9b4f-47403bf4583f">
      <Url>https://rkas.sharepoint.com/Kliendisuhted/_layouts/15/DocIdRedir.aspx?ID=5F25KTUSNP4X-205032580-169048</Url>
      <Description>5F25KTUSNP4X-205032580-169048</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E4FA77-257B-4A9C-A119-D9F9C68C352F}">
  <ds:schemaRefs>
    <ds:schemaRef ds:uri="a4634551-c501-4e5e-ac96-dde1e0c9b252"/>
    <ds:schemaRef ds:uri="http://purl.org/dc/elements/1.1/"/>
    <ds:schemaRef ds:uri="http://purl.org/dc/dcmitype/"/>
    <ds:schemaRef ds:uri="http://schemas.microsoft.com/office/infopath/2007/PartnerControls"/>
    <ds:schemaRef ds:uri="http://www.w3.org/XML/1998/namespace"/>
    <ds:schemaRef ds:uri="http://schemas.openxmlformats.org/package/2006/metadata/core-properties"/>
    <ds:schemaRef ds:uri="http://schemas.microsoft.com/office/2006/metadata/properties"/>
    <ds:schemaRef ds:uri="http://schemas.microsoft.com/office/2006/documentManagement/types"/>
    <ds:schemaRef ds:uri="d65e48b5-f38d-431e-9b4f-47403bf4583f"/>
    <ds:schemaRef ds:uri="4295b89e-2911-42f0-a767-8ca596d6842f"/>
    <ds:schemaRef ds:uri="http://purl.org/dc/terms/"/>
  </ds:schemaRefs>
</ds:datastoreItem>
</file>

<file path=customXml/itemProps2.xml><?xml version="1.0" encoding="utf-8"?>
<ds:datastoreItem xmlns:ds="http://schemas.openxmlformats.org/officeDocument/2006/customXml" ds:itemID="{C58F367E-E73A-4C80-B864-4362D3C6D6B8}">
  <ds:schemaRefs>
    <ds:schemaRef ds:uri="http://schemas.microsoft.com/sharepoint/events"/>
  </ds:schemaRefs>
</ds:datastoreItem>
</file>

<file path=customXml/itemProps3.xml><?xml version="1.0" encoding="utf-8"?>
<ds:datastoreItem xmlns:ds="http://schemas.openxmlformats.org/officeDocument/2006/customXml" ds:itemID="{637D9678-CB62-4022-B69C-094F2D07031A}">
  <ds:schemaRefs>
    <ds:schemaRef ds:uri="http://schemas.microsoft.com/sharepoint/v3/contenttype/forms"/>
  </ds:schemaRefs>
</ds:datastoreItem>
</file>

<file path=customXml/itemProps4.xml><?xml version="1.0" encoding="utf-8"?>
<ds:datastoreItem xmlns:ds="http://schemas.openxmlformats.org/officeDocument/2006/customXml" ds:itemID="{E960D137-BC49-49CF-8B56-0D1F49A50F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Lisa 6.1 Lisa 1 Parendustööd</vt:lpstr>
      <vt:lpstr>Lisa 6.1 Lisa 2 Sisustus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Alar Pihl - RAM</cp:lastModifiedBy>
  <cp:revision/>
  <dcterms:created xsi:type="dcterms:W3CDTF">2011-09-27T10:48:38Z</dcterms:created>
  <dcterms:modified xsi:type="dcterms:W3CDTF">2025-10-22T05:49:11Z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11710557-f606-4d26-85db-08e499b1b289</vt:lpwstr>
  </property>
  <property fmtid="{D5CDD505-2E9C-101B-9397-08002B2CF9AE}" pid="11" name="MSIP_Label_defa4170-0d19-0005-0004-bc88714345d2_Enabled">
    <vt:lpwstr>true</vt:lpwstr>
  </property>
  <property fmtid="{D5CDD505-2E9C-101B-9397-08002B2CF9AE}" pid="12" name="MSIP_Label_defa4170-0d19-0005-0004-bc88714345d2_SetDate">
    <vt:lpwstr>2025-10-22T05:49:02Z</vt:lpwstr>
  </property>
  <property fmtid="{D5CDD505-2E9C-101B-9397-08002B2CF9AE}" pid="13" name="MSIP_Label_defa4170-0d19-0005-0004-bc88714345d2_Method">
    <vt:lpwstr>Standard</vt:lpwstr>
  </property>
  <property fmtid="{D5CDD505-2E9C-101B-9397-08002B2CF9AE}" pid="14" name="MSIP_Label_defa4170-0d19-0005-0004-bc88714345d2_Name">
    <vt:lpwstr>defa4170-0d19-0005-0004-bc88714345d2</vt:lpwstr>
  </property>
  <property fmtid="{D5CDD505-2E9C-101B-9397-08002B2CF9AE}" pid="15" name="MSIP_Label_defa4170-0d19-0005-0004-bc88714345d2_SiteId">
    <vt:lpwstr>8fe098d2-428d-4bd4-9803-7195fe96f0e2</vt:lpwstr>
  </property>
  <property fmtid="{D5CDD505-2E9C-101B-9397-08002B2CF9AE}" pid="16" name="MSIP_Label_defa4170-0d19-0005-0004-bc88714345d2_ActionId">
    <vt:lpwstr>f5c5b37e-4bc7-4364-9089-4748818a4349</vt:lpwstr>
  </property>
  <property fmtid="{D5CDD505-2E9C-101B-9397-08002B2CF9AE}" pid="17" name="MSIP_Label_defa4170-0d19-0005-0004-bc88714345d2_ContentBits">
    <vt:lpwstr>0</vt:lpwstr>
  </property>
  <property fmtid="{D5CDD505-2E9C-101B-9397-08002B2CF9AE}" pid="18" name="MSIP_Label_defa4170-0d19-0005-0004-bc88714345d2_Tag">
    <vt:lpwstr>10, 3, 0, 1</vt:lpwstr>
  </property>
</Properties>
</file>